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<sst xmlns="http://schemas.openxmlformats.org/spreadsheetml/2006/main" count="28" uniqueCount="21">
  <si>
    <t xml:space="preserve">Расчет стоимости I этапа текущего ремонта крышной котельной по адресу ул.Ростовская, 19а</t>
  </si>
  <si>
    <t xml:space="preserve">2026 год</t>
  </si>
  <si>
    <t xml:space="preserve">Наименование </t>
  </si>
  <si>
    <t xml:space="preserve">цена, руб</t>
  </si>
  <si>
    <t xml:space="preserve">рентабельность, 12%</t>
  </si>
  <si>
    <t xml:space="preserve">ндс 5%</t>
  </si>
  <si>
    <t xml:space="preserve">Стоитмость работы, руб</t>
  </si>
  <si>
    <t xml:space="preserve">Адрес</t>
  </si>
  <si>
    <t xml:space="preserve">площадь, отапливамая площадь</t>
  </si>
  <si>
    <t xml:space="preserve">доля</t>
  </si>
  <si>
    <t xml:space="preserve">стоимость на МКД/помещение</t>
  </si>
  <si>
    <t xml:space="preserve">остатки</t>
  </si>
  <si>
    <t xml:space="preserve">стоимость, руб/ м.кв</t>
  </si>
  <si>
    <t xml:space="preserve">Стоимость работы по ремонту котла Колви 192</t>
  </si>
  <si>
    <t xml:space="preserve">Стоимсоть материалов</t>
  </si>
  <si>
    <t xml:space="preserve">за 2025 год</t>
  </si>
  <si>
    <t xml:space="preserve">Ростовская, 19 а</t>
  </si>
  <si>
    <t xml:space="preserve">Ростовская, 19б- нежилое</t>
  </si>
  <si>
    <t xml:space="preserve">Ростовская, 19в- нежилое</t>
  </si>
  <si>
    <t xml:space="preserve">Ростовская, 19б лит Б- нежилое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</si>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</sst>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0"/>
    <numFmt numFmtId="167" formatCode="0.00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8"/>
      <color rgb="FF000000"/>
      <name val="Avenir Next LT Pro Light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b val="true"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3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29.57"/>
    <col collapsed="false" customWidth="true" hidden="false" outlineLevel="0" max="3" min="3" style="0" width="16.57"/>
    <col collapsed="false" customWidth="true" hidden="false" outlineLevel="0" max="4" min="4" style="0" width="14.86"/>
    <col collapsed="false" customWidth="true" hidden="false" outlineLevel="0" max="5" min="5" style="0" width="14.57"/>
    <col collapsed="false" customWidth="true" hidden="false" outlineLevel="0" max="6" min="6" style="0" width="18.71"/>
    <col collapsed="false" customWidth="true" hidden="false" outlineLevel="0" max="7" min="7" style="0" width="34.58"/>
    <col collapsed="false" customWidth="true" hidden="false" outlineLevel="0" max="8" min="8" style="0" width="19.14"/>
    <col collapsed="false" customWidth="true" hidden="false" outlineLevel="0" max="9" min="9" style="0" width="10.85"/>
    <col collapsed="false" customWidth="true" hidden="false" outlineLevel="0" max="10" min="10" style="0" width="21.71"/>
    <col collapsed="false" customWidth="false" hidden="true" outlineLevel="0" max="18" min="11" style="0" width="11.52"/>
    <col collapsed="false" customWidth="true" hidden="false" outlineLevel="0" max="19" min="19" style="0" width="18"/>
    <col collapsed="false" customWidth="true" hidden="false" outlineLevel="0" max="20" min="20" style="0" width="10.99"/>
    <col collapsed="false" customWidth="true" hidden="false" outlineLevel="0" max="1025" min="21" style="0" width="8.67"/>
  </cols>
  <sheetData>
    <row r="3" customFormat="false" ht="22.05" hidden="false" customHeight="false" outlineLevel="0" collapsed="false">
      <c r="B3" s="1" t="s">
        <v>0</v>
      </c>
      <c r="C3" s="1"/>
      <c r="D3" s="1"/>
      <c r="E3" s="1"/>
      <c r="F3" s="1"/>
      <c r="G3" s="1"/>
      <c r="H3" s="1"/>
      <c r="I3" s="1"/>
      <c r="J3" s="1"/>
      <c r="S3" s="2" t="s">
        <v>1</v>
      </c>
    </row>
    <row r="4" customFormat="false" ht="56.25" hidden="false" customHeight="false" outlineLevel="0" collapsed="false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O4" s="0" t="s">
        <v>11</v>
      </c>
      <c r="S4" s="3" t="s">
        <v>12</v>
      </c>
    </row>
    <row r="5" customFormat="false" ht="56.25" hidden="false" customHeight="false" outlineLevel="0" collapsed="false">
      <c r="B5" s="4" t="s">
        <v>13</v>
      </c>
      <c r="C5" s="5" t="n">
        <v>340000</v>
      </c>
      <c r="D5" s="5" t="n">
        <f aca="false">C5*0.12</f>
        <v>40800</v>
      </c>
      <c r="E5" s="5" t="n">
        <f aca="false">(C5+D5)*0.05</f>
        <v>19040</v>
      </c>
      <c r="F5" s="5" t="n">
        <f aca="false">C5+D5+E5</f>
        <v>399840</v>
      </c>
      <c r="G5" s="5"/>
      <c r="H5" s="5"/>
      <c r="I5" s="5"/>
      <c r="J5" s="6"/>
      <c r="K5" s="0" t="n">
        <v>-26163.61</v>
      </c>
      <c r="L5" s="0" t="n">
        <v>-17048.751658168</v>
      </c>
      <c r="M5" s="0" t="n">
        <v>-43940.03</v>
      </c>
      <c r="S5" s="7"/>
    </row>
    <row r="6" customFormat="false" ht="18.75" hidden="false" customHeight="false" outlineLevel="0" collapsed="false">
      <c r="B6" s="8" t="s">
        <v>14</v>
      </c>
      <c r="C6" s="5" t="n">
        <v>650000</v>
      </c>
      <c r="D6" s="5" t="n">
        <f aca="false">C6*0.12</f>
        <v>78000</v>
      </c>
      <c r="E6" s="5" t="n">
        <f aca="false">(C6+D6)*0.05</f>
        <v>36400</v>
      </c>
      <c r="F6" s="5" t="n">
        <f aca="false">C6+D6+E6</f>
        <v>764400</v>
      </c>
      <c r="G6" s="5"/>
      <c r="H6" s="5"/>
      <c r="I6" s="9"/>
      <c r="J6" s="5"/>
      <c r="K6" s="10" t="n">
        <v>13126.2</v>
      </c>
      <c r="L6" s="0" t="n">
        <v>1588.085764243</v>
      </c>
      <c r="M6" s="0" t="n">
        <v>6340.32</v>
      </c>
      <c r="O6" s="0" t="n">
        <v>-3056.91</v>
      </c>
      <c r="P6" s="0" t="n">
        <v>-8820.64082908401</v>
      </c>
      <c r="Q6" s="0" t="n">
        <v>-2034.92</v>
      </c>
      <c r="R6" s="0" t="s">
        <v>15</v>
      </c>
      <c r="S6" s="7"/>
    </row>
    <row r="7" customFormat="false" ht="18.75" hidden="false" customHeight="false" outlineLevel="0" collapsed="false">
      <c r="B7" s="11"/>
      <c r="C7" s="5"/>
      <c r="D7" s="5"/>
      <c r="E7" s="5"/>
      <c r="F7" s="5"/>
      <c r="G7" s="8" t="s">
        <v>16</v>
      </c>
      <c r="H7" s="5" t="n">
        <v>6965.4</v>
      </c>
      <c r="I7" s="12" t="n">
        <f aca="false">H7/H18</f>
        <v>0.892702432522493</v>
      </c>
      <c r="J7" s="5" t="n">
        <f aca="false">I7*1164240</f>
        <v>1039319.88003999</v>
      </c>
      <c r="K7" s="13"/>
      <c r="S7" s="14" t="n">
        <f aca="false">J7/H7</f>
        <v>149.211801194474</v>
      </c>
    </row>
    <row r="8" customFormat="false" ht="18.75" hidden="false" customHeight="false" outlineLevel="0" collapsed="false">
      <c r="B8" s="15"/>
      <c r="C8" s="5"/>
      <c r="D8" s="5"/>
      <c r="E8" s="5"/>
      <c r="F8" s="5"/>
      <c r="G8" s="16" t="s">
        <v>17</v>
      </c>
      <c r="H8" s="5" t="n">
        <v>48.5</v>
      </c>
      <c r="I8" s="12" t="n">
        <f aca="false">H8/H18</f>
        <v>0.00621587675902904</v>
      </c>
      <c r="J8" s="5" t="n">
        <f aca="false">I8*1164240</f>
        <v>7236.77235793197</v>
      </c>
      <c r="K8" s="13"/>
      <c r="S8" s="14" t="n">
        <f aca="false">J8/H8</f>
        <v>149.211801194474</v>
      </c>
    </row>
    <row r="9" customFormat="false" ht="18.75" hidden="false" customHeight="false" outlineLevel="0" collapsed="false">
      <c r="B9" s="15"/>
      <c r="C9" s="5"/>
      <c r="D9" s="5"/>
      <c r="E9" s="5"/>
      <c r="F9" s="5"/>
      <c r="G9" s="16" t="s">
        <v>17</v>
      </c>
      <c r="H9" s="5" t="n">
        <v>86</v>
      </c>
      <c r="I9" s="12" t="n">
        <f aca="false">H9/H18</f>
        <v>0.0110219670366288</v>
      </c>
      <c r="J9" s="5" t="n">
        <f aca="false">I9*1164240</f>
        <v>12832.2149027247</v>
      </c>
      <c r="K9" s="13"/>
      <c r="S9" s="14" t="n">
        <f aca="false">J9/H9</f>
        <v>149.211801194474</v>
      </c>
    </row>
    <row r="10" customFormat="false" ht="18.75" hidden="false" customHeight="false" outlineLevel="0" collapsed="false">
      <c r="B10" s="15"/>
      <c r="C10" s="5"/>
      <c r="D10" s="5"/>
      <c r="E10" s="5"/>
      <c r="F10" s="5"/>
      <c r="G10" s="16" t="s">
        <v>17</v>
      </c>
      <c r="H10" s="5" t="n">
        <v>24.8</v>
      </c>
      <c r="I10" s="12" t="n">
        <f aca="false">H10/H18</f>
        <v>0.00317842770358598</v>
      </c>
      <c r="J10" s="5" t="n">
        <f aca="false">I10*1164240</f>
        <v>3700.45266962295</v>
      </c>
      <c r="K10" s="13"/>
      <c r="S10" s="14" t="n">
        <f aca="false">J10/H10</f>
        <v>149.211801194474</v>
      </c>
    </row>
    <row r="11" customFormat="false" ht="18.75" hidden="false" customHeight="false" outlineLevel="0" collapsed="false">
      <c r="B11" s="15"/>
      <c r="C11" s="5"/>
      <c r="D11" s="5"/>
      <c r="E11" s="5"/>
      <c r="F11" s="5"/>
      <c r="G11" s="16" t="s">
        <v>17</v>
      </c>
      <c r="H11" s="5" t="n">
        <v>155.5</v>
      </c>
      <c r="I11" s="12" t="n">
        <f aca="false">H11/H18</f>
        <v>0.0199292543511137</v>
      </c>
      <c r="J11" s="5" t="n">
        <f aca="false">I11*1164240</f>
        <v>23202.4350857407</v>
      </c>
      <c r="K11" s="13"/>
      <c r="S11" s="14" t="n">
        <f aca="false">J11/H11</f>
        <v>149.211801194474</v>
      </c>
    </row>
    <row r="12" customFormat="false" ht="18.75" hidden="false" customHeight="false" outlineLevel="0" collapsed="false">
      <c r="B12" s="15"/>
      <c r="C12" s="5"/>
      <c r="D12" s="5"/>
      <c r="E12" s="5"/>
      <c r="F12" s="5"/>
      <c r="G12" s="16" t="s">
        <v>17</v>
      </c>
      <c r="H12" s="5" t="n">
        <v>48.6</v>
      </c>
      <c r="I12" s="12" t="n">
        <f aca="false">H12/H18</f>
        <v>0.00622869299976931</v>
      </c>
      <c r="J12" s="5" t="n">
        <f aca="false">I12*1164240</f>
        <v>7251.69353805142</v>
      </c>
      <c r="K12" s="13"/>
      <c r="S12" s="14" t="n">
        <f aca="false">J12/H12</f>
        <v>149.211801194474</v>
      </c>
    </row>
    <row r="13" customFormat="false" ht="18.75" hidden="false" customHeight="false" outlineLevel="0" collapsed="false">
      <c r="B13" s="15"/>
      <c r="C13" s="5"/>
      <c r="D13" s="5"/>
      <c r="E13" s="5"/>
      <c r="F13" s="5"/>
      <c r="G13" s="16" t="s">
        <v>17</v>
      </c>
      <c r="H13" s="5" t="n">
        <v>73.9</v>
      </c>
      <c r="I13" s="12" t="n">
        <f aca="false">H13/H18</f>
        <v>0.00947120190705662</v>
      </c>
      <c r="J13" s="5" t="n">
        <f aca="false">I13*1164240</f>
        <v>11026.7521082716</v>
      </c>
      <c r="K13" s="13"/>
      <c r="S13" s="14" t="n">
        <f aca="false">J13/H13</f>
        <v>149.211801194474</v>
      </c>
    </row>
    <row r="14" customFormat="false" ht="18.75" hidden="false" customHeight="false" outlineLevel="0" collapsed="false">
      <c r="B14" s="15"/>
      <c r="C14" s="5"/>
      <c r="D14" s="5"/>
      <c r="E14" s="5"/>
      <c r="F14" s="5"/>
      <c r="G14" s="16" t="s">
        <v>17</v>
      </c>
      <c r="H14" s="5" t="n">
        <v>81</v>
      </c>
      <c r="I14" s="12" t="n">
        <f aca="false">H14/H18</f>
        <v>0.0103811549996155</v>
      </c>
      <c r="J14" s="5" t="n">
        <f aca="false">I14*1164240</f>
        <v>12086.1558967524</v>
      </c>
      <c r="K14" s="13"/>
      <c r="S14" s="14" t="n">
        <f aca="false">J14/H14</f>
        <v>149.211801194474</v>
      </c>
    </row>
    <row r="15" customFormat="false" ht="18.75" hidden="false" customHeight="false" outlineLevel="0" collapsed="false">
      <c r="B15" s="15"/>
      <c r="C15" s="5"/>
      <c r="D15" s="5"/>
      <c r="E15" s="5"/>
      <c r="F15" s="5"/>
      <c r="G15" s="16" t="s">
        <v>17</v>
      </c>
      <c r="H15" s="5" t="n">
        <v>124.4</v>
      </c>
      <c r="I15" s="12" t="n">
        <f aca="false">H15/H18</f>
        <v>0.015943403480891</v>
      </c>
      <c r="J15" s="5" t="n">
        <f aca="false">I15*1164240</f>
        <v>18561.9480685925</v>
      </c>
      <c r="K15" s="13"/>
      <c r="S15" s="14" t="n">
        <f aca="false">J15/H15</f>
        <v>149.211801194474</v>
      </c>
    </row>
    <row r="16" customFormat="false" ht="18.75" hidden="false" customHeight="false" outlineLevel="0" collapsed="false">
      <c r="B16" s="15"/>
      <c r="C16" s="5"/>
      <c r="D16" s="5"/>
      <c r="E16" s="5"/>
      <c r="F16" s="5"/>
      <c r="G16" s="16" t="s">
        <v>18</v>
      </c>
      <c r="H16" s="5" t="n">
        <v>145.2</v>
      </c>
      <c r="I16" s="12" t="n">
        <f aca="false">H16/H18</f>
        <v>0.0186091815548663</v>
      </c>
      <c r="J16" s="5" t="n">
        <f aca="false">I16*1164240</f>
        <v>21665.5535334376</v>
      </c>
      <c r="K16" s="13"/>
      <c r="S16" s="14" t="n">
        <f aca="false">J16/H16</f>
        <v>149.211801194474</v>
      </c>
    </row>
    <row r="17" customFormat="false" ht="18.75" hidden="false" customHeight="false" outlineLevel="0" collapsed="false">
      <c r="B17" s="17"/>
      <c r="C17" s="5"/>
      <c r="D17" s="5"/>
      <c r="E17" s="5"/>
      <c r="F17" s="5"/>
      <c r="G17" s="16" t="s">
        <v>19</v>
      </c>
      <c r="H17" s="5" t="n">
        <v>49.3</v>
      </c>
      <c r="I17" s="12" t="n">
        <f aca="false">H17/H18</f>
        <v>0.00631840668495117</v>
      </c>
      <c r="J17" s="5" t="n">
        <f aca="false">I17*1164240</f>
        <v>7356.14179888755</v>
      </c>
      <c r="S17" s="14" t="n">
        <f aca="false">J17/H17</f>
        <v>149.211801194474</v>
      </c>
    </row>
    <row r="18" customFormat="false" ht="18.75" hidden="false" customHeight="false" outlineLevel="0" collapsed="false">
      <c r="B18" s="18" t="s">
        <v>20</v>
      </c>
      <c r="C18" s="19" t="n">
        <f aca="false">SUM(C5:C17)</f>
        <v>990000</v>
      </c>
      <c r="D18" s="19" t="n">
        <f aca="false">SUM(D5:D17)</f>
        <v>118800</v>
      </c>
      <c r="E18" s="19" t="n">
        <f aca="false">SUM(E5:E17)</f>
        <v>55440</v>
      </c>
      <c r="F18" s="19" t="n">
        <f aca="false">SUM(F5:F17)</f>
        <v>1164240</v>
      </c>
      <c r="G18" s="19"/>
      <c r="H18" s="19" t="n">
        <f aca="false">SUM(H7:H17)</f>
        <v>7802.6</v>
      </c>
      <c r="I18" s="20" t="n">
        <f aca="false">SUM(I7:I17)</f>
        <v>1</v>
      </c>
      <c r="J18" s="20" t="n">
        <f aca="false">SUM(J7:J17)</f>
        <v>1164240</v>
      </c>
      <c r="S18" s="7"/>
    </row>
  </sheetData>
  <mergeCells count="1">
    <mergeCell ref="B3:J3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LibreOffice/6.2.5.2$Windows_x86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2026-03-11T10:17:15Z</dcterms:created>
  <dc:creator>User</dc:creator>
  <dc:description/>
  <dc:language>ru-RU</dc:language>
  <cp:lastModifiedBy/>
  <cp:lastPrinted>2026-03-11T11:13:54Z</cp:lastPrinted>
  <dcterms:modified xsi:type="dcterms:W3CDTF">2026-06-16T16:39:56Z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