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" l="1"/>
  <c r="C29" i="1"/>
  <c r="C127" i="1"/>
  <c r="C124" i="1"/>
  <c r="C122" i="1"/>
  <c r="C116" i="1"/>
  <c r="C113" i="1"/>
  <c r="C105" i="1"/>
  <c r="C102" i="1"/>
  <c r="C94" i="1"/>
  <c r="C91" i="1"/>
  <c r="C28" i="1" l="1"/>
  <c r="C26" i="1" s="1"/>
  <c r="C19" i="1"/>
  <c r="C17" i="1" s="1"/>
  <c r="C12" i="1" l="1"/>
  <c r="C14" i="1" l="1"/>
</calcChain>
</file>

<file path=xl/sharedStrings.xml><?xml version="1.0" encoding="utf-8"?>
<sst xmlns="http://schemas.openxmlformats.org/spreadsheetml/2006/main" count="184" uniqueCount="87">
  <si>
    <r>
      <rPr>
        <sz val="10"/>
        <color rgb="FF000000"/>
        <rFont val="Times New Roman"/>
        <family val="1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Times New Roman"/>
        <family val="1"/>
        <charset val="204"/>
      </rPr>
      <t xml:space="preserve">г. </t>
    </r>
    <r>
      <rPr>
        <sz val="14"/>
        <color rgb="FF000000"/>
        <rFont val="Times New Roman"/>
        <family val="1"/>
        <charset val="204"/>
      </rPr>
      <t>Симферополь, ул. Беспалова, 110в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</si>
  <si>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</si>
  <si>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</si>
  <si>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</si>
  <si>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</si>
  <si>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</si>
  <si>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</si>
  <si>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</si>
  <si>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</si>
  <si>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</si>
  <si>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</si>
  <si>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</si>
  <si>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</si>
  <si>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</si>
  <si>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</si>
  <si>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</si>
  <si>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</si>
  <si>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</si>
  <si>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</si>
  <si>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</si>
  <si>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</si>
  <si>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</si>
  <si>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</si>
  <si>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</si>
  <si>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</si>
  <si>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</si>
  <si>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</si>
  <si>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</si>
  <si>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</si>
  <si>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Содержание и обслуживание внутридомовых инженерных сетей</t>
  </si>
  <si>
    <t>Ремонт инженерных сетей в процессе эксплуатации</t>
  </si>
  <si>
    <t>Аварийно-диспетчерское обслуживание</t>
  </si>
  <si>
    <t>Обслуживание лифтов</t>
  </si>
  <si>
    <t>Ежегодное страхование лифтов</t>
  </si>
  <si>
    <t>Благоустройство территории</t>
  </si>
  <si>
    <t>Управление многоквартирным домом</t>
  </si>
  <si>
    <t>Работы по обеспечению вывоза бытовых отходов</t>
  </si>
  <si>
    <t>Обслуживание котельной</t>
  </si>
  <si>
    <t>Мойка фасада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</si>
  <si>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</si>
  <si>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</si>
  <si>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</si>
  <si>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</si>
  <si>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</si>
  <si>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</si>
  <si>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</si>
  <si>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</si>
  <si>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</si>
  <si>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</si>
  <si>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</si>
  <si>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</si>
  <si>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</si>
  <si>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</si>
  <si>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</si>
  <si>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</si>
  <si>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</si>
  <si>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</si>
  <si>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</si>
  <si>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коммунальных ресурсов затраченных на отопление</t>
  </si>
  <si>
    <t>Задолженность перед поставщиком(поставщиками) коммунального ресурса</t>
  </si>
  <si>
    <t>Электроснабжение</t>
  </si>
  <si>
    <t>кВт/ч</t>
  </si>
  <si>
    <t>Оплачено поставщику (поставщикам) коммунального ресурса</t>
  </si>
  <si>
    <t>Горячее водоснабжение</t>
  </si>
  <si>
    <t>Подогрев воды</t>
  </si>
  <si>
    <t>куб. м</t>
  </si>
  <si>
    <t>Оплачено поставщику (поставщикам) коммунальных ресурсов затраченных на подогрев воды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</si>
  <si>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</si>
  <si>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</si>
  <si>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</si>
  <si>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 xml:space="preserve">Количество удовлетворенных претензий 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</si>
  <si>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</si>
  <si>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</si>
  <si>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</si>
  <si>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</si>
  <si>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</si>
  <si>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11.03.2020</t>
  </si>
  <si>
    <t>01.01.2019</t>
  </si>
  <si>
    <t>31.12.2019</t>
  </si>
  <si>
    <t>- прочие поступления (социальное обеспечение, поддержка граждан по жилищно-коммунальным услугам)</t>
  </si>
  <si>
    <t>- субсидий</t>
  </si>
  <si>
    <t>- в т.ч. денежные средства от использования общего имущества</t>
  </si>
  <si>
    <t>Текущий ремонт</t>
  </si>
  <si>
    <t>- в т. ч. денежных средств собственников/нанимателей помещений</t>
  </si>
  <si>
    <t>Реконструкция узла учета газа крышной котельной</t>
  </si>
  <si>
    <t>- денежных средств от собственников/нанимателей помещений</t>
  </si>
  <si>
    <t>Размер пени и штрафов, уплаченные поставщику (поставщикам) коммунального ресурса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</si>
</sst>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dd&quot;.&quot;mm&quot;.&quot;yy"/>
    <numFmt numFmtId="167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2EF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7" fontId="2" fillId="0" borderId="0" applyBorder="0" applyProtection="0"/>
  </cellStyleXfs>
  <cellXfs count="3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9" fillId="2" borderId="1" xfId="0" applyFont="1" applyFill="1" applyBorder="1"/>
    <xf numFmtId="49" fontId="0" fillId="2" borderId="1" xfId="0" applyNumberFormat="1" applyFill="1" applyBorder="1"/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5" fontId="0" fillId="2" borderId="1" xfId="0" applyNumberFormat="1" applyFill="1" applyBorder="1"/>
    <xf numFmtId="4" fontId="9" fillId="2" borderId="1" xfId="0" applyNumberFormat="1" applyFont="1" applyFill="1" applyBorder="1" applyAlignment="1">
      <alignment wrapText="1"/>
    </xf>
    <xf numFmtId="0" fontId="0" fillId="2" borderId="1" xfId="0" applyFill="1" applyBorder="1"/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/>
    <xf numFmtId="49" fontId="9" fillId="3" borderId="1" xfId="0" applyNumberFormat="1" applyFont="1" applyFill="1" applyBorder="1" applyAlignment="1">
      <alignment wrapText="1"/>
    </xf>
    <xf numFmtId="165" fontId="0" fillId="3" borderId="1" xfId="0" applyNumberFormat="1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wrapText="1" shrinkToFit="1"/>
    </xf>
    <xf numFmtId="166" fontId="0" fillId="2" borderId="1" xfId="0" applyNumberFormat="1" applyFill="1" applyBorder="1"/>
    <xf numFmtId="0" fontId="11" fillId="2" borderId="1" xfId="0" applyFont="1" applyFill="1" applyBorder="1"/>
    <xf numFmtId="0" fontId="0" fillId="2" borderId="1" xfId="0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5" fontId="0" fillId="2" borderId="1" xfId="0" applyNumberForma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topLeftCell="A64" zoomScaleNormal="100" workbookViewId="0">
      <selection activeCell="A139" sqref="A139:XFD144"/>
    </sheetView>
  </sheetViews>
  <sheetFormatPr defaultColWidth="8.75" defaultRowHeight="14.25"/>
  <cols>
    <col min="1" max="1" width="4.375" style="1" customWidth="1"/>
    <col min="2" max="2" width="51.125" style="2" customWidth="1"/>
    <col min="3" max="3" width="46.25" style="2" customWidth="1"/>
    <col min="4" max="1024" width="10.75" style="2" customWidth="1"/>
    <col min="1025" max="1025" width="8.75" style="2" customWidth="1"/>
    <col min="1026" max="16384" width="8.75" style="2"/>
  </cols>
  <sheetData>
    <row r="1" spans="1:3" ht="50.45" customHeight="1">
      <c r="B1" s="30" t="s">
        <v>0</v>
      </c>
      <c r="C1" s="30"/>
    </row>
    <row r="2" spans="1:3" ht="6.6" customHeight="1">
      <c r="B2" s="3"/>
    </row>
    <row r="3" spans="1:3" ht="15">
      <c r="A3" s="4" t="s">
        <v>1</v>
      </c>
      <c r="B3" s="5" t="s">
        <v>2</v>
      </c>
      <c r="C3" s="6" t="s">
        <v>3</v>
      </c>
    </row>
    <row r="4" spans="1:3">
      <c r="A4" s="7">
        <v>1</v>
      </c>
      <c r="B4" s="8" t="s">
        <v>4</v>
      </c>
      <c r="C4" s="9" t="s">
        <v>76</v>
      </c>
    </row>
    <row r="5" spans="1:3">
      <c r="A5" s="7">
        <v>2</v>
      </c>
      <c r="B5" s="8" t="s">
        <v>5</v>
      </c>
      <c r="C5" s="9" t="s">
        <v>77</v>
      </c>
    </row>
    <row r="6" spans="1:3">
      <c r="A6" s="7">
        <v>3</v>
      </c>
      <c r="B6" s="8" t="s">
        <v>6</v>
      </c>
      <c r="C6" s="9" t="s">
        <v>78</v>
      </c>
    </row>
    <row r="7" spans="1:3" ht="27" customHeight="1">
      <c r="A7" s="7"/>
      <c r="B7" s="31" t="s">
        <v>7</v>
      </c>
      <c r="C7" s="31"/>
    </row>
    <row r="8" spans="1:3" ht="15">
      <c r="A8" s="4" t="s">
        <v>1</v>
      </c>
      <c r="B8" s="5" t="s">
        <v>2</v>
      </c>
      <c r="C8" s="6" t="s">
        <v>3</v>
      </c>
    </row>
    <row r="9" spans="1:3" ht="15">
      <c r="A9" s="7">
        <v>4</v>
      </c>
      <c r="B9" s="8" t="s">
        <v>8</v>
      </c>
      <c r="C9" s="10" t="s">
        <v>9</v>
      </c>
    </row>
    <row r="10" spans="1:3" ht="15">
      <c r="A10" s="7">
        <v>5</v>
      </c>
      <c r="B10" s="8" t="s">
        <v>10</v>
      </c>
      <c r="C10" s="11" t="s">
        <v>9</v>
      </c>
    </row>
    <row r="11" spans="1:3">
      <c r="A11" s="7">
        <v>6</v>
      </c>
      <c r="B11" s="8" t="s">
        <v>11</v>
      </c>
      <c r="C11" s="12">
        <v>441277.88</v>
      </c>
    </row>
    <row r="12" spans="1:3">
      <c r="A12" s="7">
        <v>7</v>
      </c>
      <c r="B12" s="13" t="s">
        <v>12</v>
      </c>
      <c r="C12" s="12">
        <f>1784687.7-184140+674615.31</f>
        <v>2275163.0099999998</v>
      </c>
    </row>
    <row r="13" spans="1:3">
      <c r="A13" s="7"/>
      <c r="B13" s="8" t="s">
        <v>13</v>
      </c>
      <c r="C13" s="14"/>
    </row>
    <row r="14" spans="1:3">
      <c r="A14" s="7">
        <v>8</v>
      </c>
      <c r="B14" s="8" t="s">
        <v>14</v>
      </c>
      <c r="C14" s="12">
        <f>C12-C15-C16</f>
        <v>1824332.13</v>
      </c>
    </row>
    <row r="15" spans="1:3">
      <c r="A15" s="7">
        <v>9</v>
      </c>
      <c r="B15" s="8" t="s">
        <v>15</v>
      </c>
      <c r="C15" s="12">
        <v>0</v>
      </c>
    </row>
    <row r="16" spans="1:3">
      <c r="A16" s="7">
        <v>10</v>
      </c>
      <c r="B16" s="8" t="s">
        <v>16</v>
      </c>
      <c r="C16" s="12">
        <v>450830.88</v>
      </c>
    </row>
    <row r="17" spans="1:3">
      <c r="A17" s="7">
        <v>11</v>
      </c>
      <c r="B17" s="8" t="s">
        <v>17</v>
      </c>
      <c r="C17" s="12">
        <f>+C19+C22+C23</f>
        <v>2405284.23</v>
      </c>
    </row>
    <row r="18" spans="1:3">
      <c r="A18" s="7"/>
      <c r="B18" s="8" t="s">
        <v>13</v>
      </c>
      <c r="C18" s="14"/>
    </row>
    <row r="19" spans="1:3">
      <c r="A19" s="7">
        <v>12</v>
      </c>
      <c r="B19" s="15" t="s">
        <v>85</v>
      </c>
      <c r="C19" s="12">
        <f>1812828.25+558136.38</f>
        <v>2370964.63</v>
      </c>
    </row>
    <row r="20" spans="1:3" ht="15">
      <c r="A20" s="7">
        <v>13</v>
      </c>
      <c r="B20" s="15" t="s">
        <v>18</v>
      </c>
      <c r="C20" s="11" t="s">
        <v>9</v>
      </c>
    </row>
    <row r="21" spans="1:3" ht="15">
      <c r="A21" s="7">
        <v>14</v>
      </c>
      <c r="B21" s="16" t="s">
        <v>80</v>
      </c>
      <c r="C21" s="11" t="s">
        <v>9</v>
      </c>
    </row>
    <row r="22" spans="1:3">
      <c r="A22" s="7">
        <v>15</v>
      </c>
      <c r="B22" s="8" t="s">
        <v>19</v>
      </c>
      <c r="C22" s="12">
        <v>10800</v>
      </c>
    </row>
    <row r="23" spans="1:3" ht="24">
      <c r="A23" s="7">
        <v>16</v>
      </c>
      <c r="B23" s="15" t="s">
        <v>79</v>
      </c>
      <c r="C23" s="12">
        <v>23519.599999999999</v>
      </c>
    </row>
    <row r="24" spans="1:3" ht="15">
      <c r="A24" s="7">
        <v>17</v>
      </c>
      <c r="B24" s="8" t="s">
        <v>20</v>
      </c>
      <c r="C24" s="11" t="s">
        <v>9</v>
      </c>
    </row>
    <row r="25" spans="1:3" ht="15">
      <c r="A25" s="7">
        <v>18</v>
      </c>
      <c r="B25" s="8" t="s">
        <v>21</v>
      </c>
      <c r="C25" s="11" t="s">
        <v>9</v>
      </c>
    </row>
    <row r="26" spans="1:3">
      <c r="A26" s="7">
        <v>19</v>
      </c>
      <c r="B26" s="8" t="s">
        <v>22</v>
      </c>
      <c r="C26" s="12">
        <f>C27+C28</f>
        <v>-460087.89</v>
      </c>
    </row>
    <row r="27" spans="1:3">
      <c r="A27" s="7"/>
      <c r="B27" s="17" t="s">
        <v>83</v>
      </c>
      <c r="C27" s="18">
        <v>-479887.89</v>
      </c>
    </row>
    <row r="28" spans="1:3">
      <c r="A28" s="7"/>
      <c r="B28" s="17" t="s">
        <v>81</v>
      </c>
      <c r="C28" s="18">
        <f>9000+10800</f>
        <v>19800</v>
      </c>
    </row>
    <row r="29" spans="1:3">
      <c r="A29" s="7">
        <v>20</v>
      </c>
      <c r="B29" s="8" t="s">
        <v>23</v>
      </c>
      <c r="C29" s="12">
        <f>374700.46+116478.93</f>
        <v>491179.39</v>
      </c>
    </row>
    <row r="30" spans="1:3" ht="28.9" customHeight="1">
      <c r="A30" s="7"/>
      <c r="B30" s="31" t="s">
        <v>24</v>
      </c>
      <c r="C30" s="31"/>
    </row>
    <row r="31" spans="1:3" ht="15">
      <c r="A31" s="7"/>
      <c r="B31" s="29" t="s">
        <v>26</v>
      </c>
      <c r="C31" s="29"/>
    </row>
    <row r="32" spans="1:3">
      <c r="A32" s="7">
        <v>21</v>
      </c>
      <c r="B32" s="8" t="s">
        <v>25</v>
      </c>
      <c r="C32" s="19" t="s">
        <v>26</v>
      </c>
    </row>
    <row r="33" spans="1:3">
      <c r="A33" s="7">
        <v>22</v>
      </c>
      <c r="B33" s="8" t="s">
        <v>27</v>
      </c>
      <c r="C33" s="20">
        <v>192819.85</v>
      </c>
    </row>
    <row r="34" spans="1:3" ht="15">
      <c r="A34" s="7"/>
      <c r="B34" s="29" t="s">
        <v>28</v>
      </c>
      <c r="C34" s="29"/>
    </row>
    <row r="35" spans="1:3">
      <c r="A35" s="7">
        <v>21</v>
      </c>
      <c r="B35" s="8" t="s">
        <v>25</v>
      </c>
      <c r="C35" s="14" t="s">
        <v>28</v>
      </c>
    </row>
    <row r="36" spans="1:3">
      <c r="A36" s="7">
        <v>22</v>
      </c>
      <c r="B36" s="8" t="s">
        <v>27</v>
      </c>
      <c r="C36" s="20">
        <v>297493.48</v>
      </c>
    </row>
    <row r="37" spans="1:3" ht="15">
      <c r="A37" s="7"/>
      <c r="B37" s="29" t="s">
        <v>29</v>
      </c>
      <c r="C37" s="29"/>
    </row>
    <row r="38" spans="1:3" ht="28.5">
      <c r="A38" s="7">
        <v>21</v>
      </c>
      <c r="B38" s="8" t="s">
        <v>25</v>
      </c>
      <c r="C38" s="21" t="s">
        <v>29</v>
      </c>
    </row>
    <row r="39" spans="1:3">
      <c r="A39" s="7">
        <v>22</v>
      </c>
      <c r="B39" s="8" t="s">
        <v>27</v>
      </c>
      <c r="C39" s="20">
        <v>129464.75</v>
      </c>
    </row>
    <row r="40" spans="1:3" ht="15">
      <c r="A40" s="7"/>
      <c r="B40" s="29" t="s">
        <v>30</v>
      </c>
      <c r="C40" s="29"/>
    </row>
    <row r="41" spans="1:3">
      <c r="A41" s="7">
        <v>21</v>
      </c>
      <c r="B41" s="8" t="s">
        <v>25</v>
      </c>
      <c r="C41" s="22" t="s">
        <v>30</v>
      </c>
    </row>
    <row r="42" spans="1:3">
      <c r="A42" s="7">
        <v>22</v>
      </c>
      <c r="B42" s="8" t="s">
        <v>27</v>
      </c>
      <c r="C42" s="20">
        <v>68115.820000000007</v>
      </c>
    </row>
    <row r="43" spans="1:3" ht="15">
      <c r="A43" s="7"/>
      <c r="B43" s="29" t="s">
        <v>31</v>
      </c>
      <c r="C43" s="29"/>
    </row>
    <row r="44" spans="1:3">
      <c r="A44" s="7">
        <v>21</v>
      </c>
      <c r="B44" s="8" t="s">
        <v>25</v>
      </c>
      <c r="C44" s="14" t="s">
        <v>31</v>
      </c>
    </row>
    <row r="45" spans="1:3">
      <c r="A45" s="7">
        <v>22</v>
      </c>
      <c r="B45" s="8" t="s">
        <v>27</v>
      </c>
      <c r="C45" s="20">
        <v>7840</v>
      </c>
    </row>
    <row r="46" spans="1:3" ht="15">
      <c r="A46" s="7"/>
      <c r="B46" s="29" t="s">
        <v>32</v>
      </c>
      <c r="C46" s="29"/>
    </row>
    <row r="47" spans="1:3">
      <c r="A47" s="7">
        <v>21</v>
      </c>
      <c r="B47" s="8" t="s">
        <v>25</v>
      </c>
      <c r="C47" s="14" t="s">
        <v>32</v>
      </c>
    </row>
    <row r="48" spans="1:3">
      <c r="A48" s="7">
        <v>22</v>
      </c>
      <c r="B48" s="8" t="s">
        <v>27</v>
      </c>
      <c r="C48" s="20">
        <v>135666.54999999999</v>
      </c>
    </row>
    <row r="49" spans="1:3" ht="15">
      <c r="A49" s="7"/>
      <c r="B49" s="29" t="s">
        <v>33</v>
      </c>
      <c r="C49" s="29"/>
    </row>
    <row r="50" spans="1:3">
      <c r="A50" s="7">
        <v>21</v>
      </c>
      <c r="B50" s="8" t="s">
        <v>25</v>
      </c>
      <c r="C50" s="14" t="s">
        <v>33</v>
      </c>
    </row>
    <row r="51" spans="1:3">
      <c r="A51" s="7">
        <v>22</v>
      </c>
      <c r="B51" s="8" t="s">
        <v>27</v>
      </c>
      <c r="C51" s="20">
        <v>3670.8</v>
      </c>
    </row>
    <row r="52" spans="1:3" ht="15">
      <c r="A52" s="7"/>
      <c r="B52" s="29" t="s">
        <v>34</v>
      </c>
      <c r="C52" s="29"/>
    </row>
    <row r="53" spans="1:3">
      <c r="A53" s="7">
        <v>21</v>
      </c>
      <c r="B53" s="8" t="s">
        <v>25</v>
      </c>
      <c r="C53" s="14" t="s">
        <v>34</v>
      </c>
    </row>
    <row r="54" spans="1:3">
      <c r="A54" s="7">
        <v>22</v>
      </c>
      <c r="B54" s="8" t="s">
        <v>27</v>
      </c>
      <c r="C54" s="20">
        <v>26426.82</v>
      </c>
    </row>
    <row r="55" spans="1:3" ht="15">
      <c r="A55" s="7"/>
      <c r="B55" s="29" t="s">
        <v>35</v>
      </c>
      <c r="C55" s="29"/>
    </row>
    <row r="56" spans="1:3">
      <c r="A56" s="7">
        <v>21</v>
      </c>
      <c r="B56" s="8" t="s">
        <v>25</v>
      </c>
      <c r="C56" s="14" t="s">
        <v>35</v>
      </c>
    </row>
    <row r="57" spans="1:3">
      <c r="A57" s="7">
        <v>22</v>
      </c>
      <c r="B57" s="8" t="s">
        <v>27</v>
      </c>
      <c r="C57" s="20">
        <v>450830.88</v>
      </c>
    </row>
    <row r="58" spans="1:3" ht="15">
      <c r="A58" s="7"/>
      <c r="B58" s="29" t="s">
        <v>36</v>
      </c>
      <c r="C58" s="29"/>
    </row>
    <row r="59" spans="1:3">
      <c r="A59" s="7">
        <v>21</v>
      </c>
      <c r="B59" s="8" t="s">
        <v>25</v>
      </c>
      <c r="C59" s="14" t="s">
        <v>36</v>
      </c>
    </row>
    <row r="60" spans="1:3">
      <c r="A60" s="7">
        <v>22</v>
      </c>
      <c r="B60" s="8" t="s">
        <v>27</v>
      </c>
      <c r="C60" s="20">
        <v>15065.43</v>
      </c>
    </row>
    <row r="61" spans="1:3" ht="15">
      <c r="A61" s="7"/>
      <c r="B61" s="29" t="s">
        <v>37</v>
      </c>
      <c r="C61" s="29"/>
    </row>
    <row r="62" spans="1:3">
      <c r="A62" s="7">
        <v>21</v>
      </c>
      <c r="B62" s="8" t="s">
        <v>25</v>
      </c>
      <c r="C62" s="14" t="s">
        <v>37</v>
      </c>
    </row>
    <row r="63" spans="1:3">
      <c r="A63" s="7">
        <v>22</v>
      </c>
      <c r="B63" s="8" t="s">
        <v>27</v>
      </c>
      <c r="C63" s="20">
        <v>281884.25</v>
      </c>
    </row>
    <row r="64" spans="1:3" ht="15">
      <c r="A64" s="7"/>
      <c r="B64" s="29" t="s">
        <v>38</v>
      </c>
      <c r="C64" s="29"/>
    </row>
    <row r="65" spans="1:3">
      <c r="A65" s="7">
        <v>21</v>
      </c>
      <c r="B65" s="8" t="s">
        <v>25</v>
      </c>
      <c r="C65" s="14" t="s">
        <v>38</v>
      </c>
    </row>
    <row r="66" spans="1:3">
      <c r="A66" s="7">
        <v>22</v>
      </c>
      <c r="B66" s="8" t="s">
        <v>27</v>
      </c>
      <c r="C66" s="20">
        <v>201159</v>
      </c>
    </row>
    <row r="67" spans="1:3" ht="15">
      <c r="A67" s="7"/>
      <c r="B67" s="29" t="s">
        <v>82</v>
      </c>
      <c r="C67" s="29"/>
    </row>
    <row r="68" spans="1:3">
      <c r="A68" s="7">
        <v>21</v>
      </c>
      <c r="B68" s="8" t="s">
        <v>25</v>
      </c>
      <c r="C68" s="14" t="s">
        <v>82</v>
      </c>
    </row>
    <row r="69" spans="1:3">
      <c r="A69" s="7">
        <v>22</v>
      </c>
      <c r="B69" s="8" t="s">
        <v>27</v>
      </c>
      <c r="C69" s="20">
        <v>26707.68</v>
      </c>
    </row>
    <row r="70" spans="1:3" ht="15">
      <c r="A70" s="7"/>
      <c r="B70" s="29" t="s">
        <v>84</v>
      </c>
      <c r="C70" s="29"/>
    </row>
    <row r="71" spans="1:3">
      <c r="A71" s="7">
        <v>21</v>
      </c>
      <c r="B71" s="8" t="s">
        <v>25</v>
      </c>
      <c r="C71" s="14" t="s">
        <v>84</v>
      </c>
    </row>
    <row r="72" spans="1:3">
      <c r="A72" s="7">
        <v>22</v>
      </c>
      <c r="B72" s="8" t="s">
        <v>27</v>
      </c>
      <c r="C72" s="20">
        <v>674615.31</v>
      </c>
    </row>
    <row r="73" spans="1:3" ht="15">
      <c r="A73" s="7"/>
      <c r="B73" s="28" t="s">
        <v>39</v>
      </c>
      <c r="C73" s="28"/>
    </row>
    <row r="74" spans="1:3" ht="15">
      <c r="A74" s="7">
        <v>27</v>
      </c>
      <c r="B74" s="8" t="s">
        <v>40</v>
      </c>
      <c r="C74" s="11" t="s">
        <v>9</v>
      </c>
    </row>
    <row r="75" spans="1:3" ht="15">
      <c r="A75" s="7">
        <v>28</v>
      </c>
      <c r="B75" s="8" t="s">
        <v>41</v>
      </c>
      <c r="C75" s="11" t="s">
        <v>9</v>
      </c>
    </row>
    <row r="76" spans="1:3" ht="15">
      <c r="A76" s="7">
        <v>29</v>
      </c>
      <c r="B76" s="8" t="s">
        <v>42</v>
      </c>
      <c r="C76" s="11" t="s">
        <v>9</v>
      </c>
    </row>
    <row r="77" spans="1:3" ht="15">
      <c r="A77" s="7">
        <v>30</v>
      </c>
      <c r="B77" s="8" t="s">
        <v>43</v>
      </c>
      <c r="C77" s="11" t="s">
        <v>9</v>
      </c>
    </row>
    <row r="78" spans="1:3" ht="15">
      <c r="A78" s="7"/>
      <c r="B78" s="27" t="s">
        <v>44</v>
      </c>
      <c r="C78" s="27"/>
    </row>
    <row r="79" spans="1:3" ht="15">
      <c r="A79" s="7">
        <v>31</v>
      </c>
      <c r="B79" s="8" t="s">
        <v>45</v>
      </c>
      <c r="C79" s="11" t="s">
        <v>9</v>
      </c>
    </row>
    <row r="80" spans="1:3" ht="15">
      <c r="A80" s="7">
        <v>32</v>
      </c>
      <c r="B80" s="8" t="s">
        <v>10</v>
      </c>
      <c r="C80" s="11" t="s">
        <v>9</v>
      </c>
    </row>
    <row r="81" spans="1:3">
      <c r="A81" s="7">
        <v>33</v>
      </c>
      <c r="B81" s="8" t="s">
        <v>11</v>
      </c>
      <c r="C81" s="12">
        <v>409411.74</v>
      </c>
    </row>
    <row r="82" spans="1:3" ht="15">
      <c r="A82" s="7">
        <v>34</v>
      </c>
      <c r="B82" s="8" t="s">
        <v>21</v>
      </c>
      <c r="C82" s="11" t="s">
        <v>9</v>
      </c>
    </row>
    <row r="83" spans="1:3" ht="15">
      <c r="A83" s="7">
        <v>35</v>
      </c>
      <c r="B83" s="8" t="s">
        <v>46</v>
      </c>
      <c r="C83" s="11" t="s">
        <v>9</v>
      </c>
    </row>
    <row r="84" spans="1:3">
      <c r="A84" s="7">
        <v>36</v>
      </c>
      <c r="B84" s="8" t="s">
        <v>47</v>
      </c>
      <c r="C84" s="12">
        <f>C92+C103+C114+C125</f>
        <v>390406.83</v>
      </c>
    </row>
    <row r="85" spans="1:3" ht="15">
      <c r="A85" s="7"/>
      <c r="B85" s="27" t="s">
        <v>48</v>
      </c>
      <c r="C85" s="27"/>
    </row>
    <row r="86" spans="1:3" ht="15">
      <c r="A86" s="7"/>
      <c r="B86" s="23" t="s">
        <v>49</v>
      </c>
      <c r="C86" s="14"/>
    </row>
    <row r="87" spans="1:3">
      <c r="A87" s="7">
        <v>37</v>
      </c>
      <c r="B87" s="8" t="s">
        <v>50</v>
      </c>
      <c r="C87" s="14" t="s">
        <v>49</v>
      </c>
    </row>
    <row r="88" spans="1:3">
      <c r="A88" s="7">
        <v>38</v>
      </c>
      <c r="B88" s="8" t="s">
        <v>51</v>
      </c>
      <c r="C88" s="14" t="s">
        <v>52</v>
      </c>
    </row>
    <row r="89" spans="1:3">
      <c r="A89" s="7">
        <v>39</v>
      </c>
      <c r="B89" s="8" t="s">
        <v>53</v>
      </c>
      <c r="C89" s="24">
        <v>508.15800000000002</v>
      </c>
    </row>
    <row r="90" spans="1:3">
      <c r="A90" s="7">
        <v>40</v>
      </c>
      <c r="B90" s="8" t="s">
        <v>54</v>
      </c>
      <c r="C90" s="12">
        <v>670226.31000000006</v>
      </c>
    </row>
    <row r="91" spans="1:3">
      <c r="A91" s="7">
        <v>41</v>
      </c>
      <c r="B91" s="8" t="s">
        <v>55</v>
      </c>
      <c r="C91" s="12">
        <f>645241.35+8190.28</f>
        <v>653431.63</v>
      </c>
    </row>
    <row r="92" spans="1:3">
      <c r="A92" s="7">
        <v>42</v>
      </c>
      <c r="B92" s="8" t="s">
        <v>56</v>
      </c>
      <c r="C92" s="12">
        <v>165301.54</v>
      </c>
    </row>
    <row r="93" spans="1:3">
      <c r="A93" s="7">
        <v>43</v>
      </c>
      <c r="B93" s="8" t="s">
        <v>57</v>
      </c>
      <c r="C93" s="12">
        <v>653431.63</v>
      </c>
    </row>
    <row r="94" spans="1:3" ht="24">
      <c r="A94" s="7">
        <v>44</v>
      </c>
      <c r="B94" s="25" t="s">
        <v>58</v>
      </c>
      <c r="C94" s="12">
        <f>653431.63+152154.42-122573.8</f>
        <v>683012.25</v>
      </c>
    </row>
    <row r="95" spans="1:3" ht="24">
      <c r="A95" s="7">
        <v>45</v>
      </c>
      <c r="B95" s="25" t="s">
        <v>59</v>
      </c>
      <c r="C95" s="12">
        <v>122573.8</v>
      </c>
    </row>
    <row r="96" spans="1:3" ht="24">
      <c r="A96" s="7">
        <v>46</v>
      </c>
      <c r="B96" s="25" t="s">
        <v>86</v>
      </c>
      <c r="C96" s="12">
        <v>0</v>
      </c>
    </row>
    <row r="97" spans="1:3" ht="15">
      <c r="A97" s="7"/>
      <c r="B97" s="23" t="s">
        <v>60</v>
      </c>
      <c r="C97" s="14"/>
    </row>
    <row r="98" spans="1:3">
      <c r="A98" s="7">
        <v>37</v>
      </c>
      <c r="B98" s="8" t="s">
        <v>50</v>
      </c>
      <c r="C98" s="14" t="s">
        <v>60</v>
      </c>
    </row>
    <row r="99" spans="1:3">
      <c r="A99" s="7">
        <v>38</v>
      </c>
      <c r="B99" s="8" t="s">
        <v>51</v>
      </c>
      <c r="C99" s="14" t="s">
        <v>61</v>
      </c>
    </row>
    <row r="100" spans="1:3">
      <c r="A100" s="7">
        <v>39</v>
      </c>
      <c r="B100" s="8" t="s">
        <v>53</v>
      </c>
      <c r="C100" s="14">
        <v>266370</v>
      </c>
    </row>
    <row r="101" spans="1:3">
      <c r="A101" s="7">
        <v>40</v>
      </c>
      <c r="B101" s="8" t="s">
        <v>54</v>
      </c>
      <c r="C101" s="12">
        <v>771944.97</v>
      </c>
    </row>
    <row r="102" spans="1:3">
      <c r="A102" s="7">
        <v>41</v>
      </c>
      <c r="B102" s="8" t="s">
        <v>55</v>
      </c>
      <c r="C102" s="12">
        <f>786892.02+7493</f>
        <v>794385.02</v>
      </c>
    </row>
    <row r="103" spans="1:3">
      <c r="A103" s="7">
        <v>42</v>
      </c>
      <c r="B103" s="8" t="s">
        <v>56</v>
      </c>
      <c r="C103" s="12">
        <v>123991.33</v>
      </c>
    </row>
    <row r="104" spans="1:3">
      <c r="A104" s="7">
        <v>43</v>
      </c>
      <c r="B104" s="8" t="s">
        <v>57</v>
      </c>
      <c r="C104" s="12">
        <v>771944.97</v>
      </c>
    </row>
    <row r="105" spans="1:3">
      <c r="A105" s="7">
        <v>44</v>
      </c>
      <c r="B105" s="8" t="s">
        <v>62</v>
      </c>
      <c r="C105" s="12">
        <f>771944.97+49917.48-61587.32</f>
        <v>760275.13</v>
      </c>
    </row>
    <row r="106" spans="1:3" ht="24">
      <c r="A106" s="7">
        <v>45</v>
      </c>
      <c r="B106" s="25" t="s">
        <v>59</v>
      </c>
      <c r="C106" s="12">
        <v>61587.32</v>
      </c>
    </row>
    <row r="107" spans="1:3" ht="24">
      <c r="A107" s="7">
        <v>46</v>
      </c>
      <c r="B107" s="25" t="s">
        <v>86</v>
      </c>
      <c r="C107" s="12">
        <v>0</v>
      </c>
    </row>
    <row r="108" spans="1:3" ht="15">
      <c r="A108" s="7"/>
      <c r="B108" s="23" t="s">
        <v>63</v>
      </c>
      <c r="C108" s="14"/>
    </row>
    <row r="109" spans="1:3">
      <c r="A109" s="7">
        <v>37</v>
      </c>
      <c r="B109" s="8" t="s">
        <v>50</v>
      </c>
      <c r="C109" s="14" t="s">
        <v>64</v>
      </c>
    </row>
    <row r="110" spans="1:3">
      <c r="A110" s="7">
        <v>38</v>
      </c>
      <c r="B110" s="8" t="s">
        <v>51</v>
      </c>
      <c r="C110" s="14" t="s">
        <v>65</v>
      </c>
    </row>
    <row r="111" spans="1:3">
      <c r="A111" s="7">
        <v>39</v>
      </c>
      <c r="B111" s="8" t="s">
        <v>53</v>
      </c>
      <c r="C111" s="24">
        <v>3092</v>
      </c>
    </row>
    <row r="112" spans="1:3">
      <c r="A112" s="7">
        <v>40</v>
      </c>
      <c r="B112" s="8" t="s">
        <v>54</v>
      </c>
      <c r="C112" s="26">
        <v>243902.09</v>
      </c>
    </row>
    <row r="113" spans="1:3">
      <c r="A113" s="7">
        <v>41</v>
      </c>
      <c r="B113" s="8" t="s">
        <v>55</v>
      </c>
      <c r="C113" s="26">
        <f>236568.37+9220.8</f>
        <v>245789.16999999998</v>
      </c>
    </row>
    <row r="114" spans="1:3">
      <c r="A114" s="7">
        <v>42</v>
      </c>
      <c r="B114" s="8" t="s">
        <v>56</v>
      </c>
      <c r="C114" s="26">
        <v>38576.449999999997</v>
      </c>
    </row>
    <row r="115" spans="1:3">
      <c r="A115" s="7">
        <v>43</v>
      </c>
      <c r="B115" s="8" t="s">
        <v>57</v>
      </c>
      <c r="C115" s="26">
        <v>243902.09</v>
      </c>
    </row>
    <row r="116" spans="1:3" ht="24">
      <c r="A116" s="7">
        <v>44</v>
      </c>
      <c r="B116" s="25" t="s">
        <v>66</v>
      </c>
      <c r="C116" s="26">
        <f>243902.09+18561.4-17140.86</f>
        <v>245322.63</v>
      </c>
    </row>
    <row r="117" spans="1:3" ht="24">
      <c r="A117" s="7">
        <v>45</v>
      </c>
      <c r="B117" s="25" t="s">
        <v>59</v>
      </c>
      <c r="C117" s="12">
        <v>17140.86</v>
      </c>
    </row>
    <row r="118" spans="1:3" ht="24">
      <c r="A118" s="7">
        <v>46</v>
      </c>
      <c r="B118" s="25" t="s">
        <v>86</v>
      </c>
      <c r="C118" s="12">
        <v>0</v>
      </c>
    </row>
    <row r="119" spans="1:3" ht="15">
      <c r="A119" s="4"/>
      <c r="B119" s="23" t="s">
        <v>67</v>
      </c>
      <c r="C119" s="14"/>
    </row>
    <row r="120" spans="1:3">
      <c r="A120" s="7">
        <v>37</v>
      </c>
      <c r="B120" s="8" t="s">
        <v>50</v>
      </c>
      <c r="C120" s="14" t="s">
        <v>68</v>
      </c>
    </row>
    <row r="121" spans="1:3">
      <c r="A121" s="7">
        <v>38</v>
      </c>
      <c r="B121" s="8" t="s">
        <v>51</v>
      </c>
      <c r="C121" s="14" t="s">
        <v>65</v>
      </c>
    </row>
    <row r="122" spans="1:3">
      <c r="A122" s="7">
        <v>39</v>
      </c>
      <c r="B122" s="8" t="s">
        <v>53</v>
      </c>
      <c r="C122" s="14">
        <f>10423-C111</f>
        <v>7331</v>
      </c>
    </row>
    <row r="123" spans="1:3">
      <c r="A123" s="7">
        <v>40</v>
      </c>
      <c r="B123" s="8" t="s">
        <v>54</v>
      </c>
      <c r="C123" s="12">
        <v>386369.9</v>
      </c>
    </row>
    <row r="124" spans="1:3">
      <c r="A124" s="7">
        <v>41</v>
      </c>
      <c r="B124" s="8" t="s">
        <v>55</v>
      </c>
      <c r="C124" s="12">
        <f>383288.06+13946.11</f>
        <v>397234.17</v>
      </c>
    </row>
    <row r="125" spans="1:3">
      <c r="A125" s="7">
        <v>42</v>
      </c>
      <c r="B125" s="8" t="s">
        <v>56</v>
      </c>
      <c r="C125" s="12">
        <v>62537.51</v>
      </c>
    </row>
    <row r="126" spans="1:3">
      <c r="A126" s="7">
        <v>43</v>
      </c>
      <c r="B126" s="8" t="s">
        <v>57</v>
      </c>
      <c r="C126" s="12">
        <v>386369.9</v>
      </c>
    </row>
    <row r="127" spans="1:3">
      <c r="A127" s="7">
        <v>44</v>
      </c>
      <c r="B127" s="8" t="s">
        <v>62</v>
      </c>
      <c r="C127" s="12">
        <f>386369.9+31233.18-34835.25</f>
        <v>382767.83</v>
      </c>
    </row>
    <row r="128" spans="1:3" ht="24">
      <c r="A128" s="7">
        <v>45</v>
      </c>
      <c r="B128" s="25" t="s">
        <v>59</v>
      </c>
      <c r="C128" s="12">
        <v>34835.25</v>
      </c>
    </row>
    <row r="129" spans="1:3" ht="24">
      <c r="A129" s="7">
        <v>46</v>
      </c>
      <c r="B129" s="25" t="s">
        <v>86</v>
      </c>
      <c r="C129" s="12">
        <v>0</v>
      </c>
    </row>
    <row r="130" spans="1:3" ht="15">
      <c r="A130" s="7"/>
      <c r="B130" s="28" t="s">
        <v>69</v>
      </c>
      <c r="C130" s="28"/>
    </row>
    <row r="131" spans="1:3" ht="15">
      <c r="A131" s="7">
        <v>47</v>
      </c>
      <c r="B131" s="8" t="s">
        <v>40</v>
      </c>
      <c r="C131" s="11" t="s">
        <v>9</v>
      </c>
    </row>
    <row r="132" spans="1:3" ht="15">
      <c r="A132" s="7">
        <v>48</v>
      </c>
      <c r="B132" s="8" t="s">
        <v>70</v>
      </c>
      <c r="C132" s="11" t="s">
        <v>9</v>
      </c>
    </row>
    <row r="133" spans="1:3" ht="15">
      <c r="A133" s="7">
        <v>49</v>
      </c>
      <c r="B133" s="8" t="s">
        <v>71</v>
      </c>
      <c r="C133" s="11" t="s">
        <v>9</v>
      </c>
    </row>
    <row r="134" spans="1:3" ht="15">
      <c r="A134" s="7">
        <v>50</v>
      </c>
      <c r="B134" s="8" t="s">
        <v>43</v>
      </c>
      <c r="C134" s="11" t="s">
        <v>9</v>
      </c>
    </row>
    <row r="135" spans="1:3" ht="36.6" customHeight="1">
      <c r="A135" s="7"/>
      <c r="B135" s="28" t="s">
        <v>72</v>
      </c>
      <c r="C135" s="28"/>
    </row>
    <row r="136" spans="1:3">
      <c r="A136" s="7">
        <v>51</v>
      </c>
      <c r="B136" s="8" t="s">
        <v>73</v>
      </c>
      <c r="C136" s="14">
        <v>35</v>
      </c>
    </row>
    <row r="137" spans="1:3">
      <c r="A137" s="7">
        <v>52</v>
      </c>
      <c r="B137" s="8" t="s">
        <v>74</v>
      </c>
      <c r="C137" s="14">
        <v>4</v>
      </c>
    </row>
    <row r="138" spans="1:3" ht="24">
      <c r="A138" s="7">
        <v>53</v>
      </c>
      <c r="B138" s="25" t="s">
        <v>75</v>
      </c>
      <c r="C138" s="12">
        <v>395988.06</v>
      </c>
    </row>
  </sheetData>
  <mergeCells count="22">
    <mergeCell ref="B55:C55"/>
    <mergeCell ref="B1:C1"/>
    <mergeCell ref="B7:C7"/>
    <mergeCell ref="B30:C30"/>
    <mergeCell ref="B31:C31"/>
    <mergeCell ref="B34:C34"/>
    <mergeCell ref="B37:C37"/>
    <mergeCell ref="B40:C40"/>
    <mergeCell ref="B43:C43"/>
    <mergeCell ref="B46:C46"/>
    <mergeCell ref="B49:C49"/>
    <mergeCell ref="B52:C52"/>
    <mergeCell ref="B85:C85"/>
    <mergeCell ref="B130:C130"/>
    <mergeCell ref="B135:C135"/>
    <mergeCell ref="B58:C58"/>
    <mergeCell ref="B61:C61"/>
    <mergeCell ref="B64:C64"/>
    <mergeCell ref="B67:C67"/>
    <mergeCell ref="B73:C73"/>
    <mergeCell ref="B78:C78"/>
    <mergeCell ref="B70:C70"/>
  </mergeCells>
  <pageMargins left="0.39370078740157483" right="0.23622047244094491" top="0.39370078740157483" bottom="0.27559055118110237" header="0.31496062992125984" footer="0.31496062992125984"/>
  <pageSetup paperSize="9" scale="87" fitToWidth="0" fitToHeight="0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32913385826771702" right="0.21377952755905499" top="0.41023622047244102" bottom="0.67913385826771711" header="0.21377952755905499" footer="0.285433070866142"/>
  <pageSetup paperSize="0" scale="90" fitToWidth="0" fitToHeight="0" pageOrder="overThenDown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32913385826771702" right="0.21377952755905499" top="0.41023622047244102" bottom="0.67913385826771711" header="0.21377952755905499" footer="0.285433070866142"/>
  <pageSetup paperSize="0" scale="90" fitToWidth="0" fitToHeight="0" pageOrder="overThenDown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4</cp:revision>
  <cp:lastPrinted>2020-03-24T11:34:26Z</cp:lastPrinted>
  <dcterms:created xsi:type="dcterms:W3CDTF">2009-04-16T11:32:48Z</dcterms:created>
  <dcterms:modified xsi:type="dcterms:W3CDTF">2020-03-31T05:38:20Z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